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5190"/>
  </bookViews>
  <sheets>
    <sheet name="Regnskab 2009-11 - budget 2012" sheetId="4" r:id="rId1"/>
    <sheet name="Kontoudtog og kladde" sheetId="1" r:id="rId2"/>
  </sheets>
  <calcPr calcId="125725"/>
</workbook>
</file>

<file path=xl/calcChain.xml><?xml version="1.0" encoding="utf-8"?>
<calcChain xmlns="http://schemas.openxmlformats.org/spreadsheetml/2006/main">
  <c r="E24" i="4"/>
  <c r="D32"/>
  <c r="F23" i="1"/>
  <c r="I20"/>
  <c r="D27" i="4"/>
  <c r="D29" s="1"/>
  <c r="D16"/>
  <c r="D20" s="1"/>
  <c r="D22" s="1"/>
  <c r="C15" i="1"/>
  <c r="F15"/>
  <c r="F18"/>
  <c r="C22"/>
  <c r="C20"/>
  <c r="C21"/>
  <c r="C18"/>
  <c r="E34" i="4"/>
  <c r="E29"/>
  <c r="D10"/>
  <c r="C23" i="1"/>
  <c r="B34" i="4"/>
  <c r="C34"/>
  <c r="B29"/>
  <c r="C29"/>
  <c r="B20"/>
  <c r="C20"/>
  <c r="B10"/>
  <c r="C10"/>
  <c r="I15" i="1"/>
  <c r="C22" i="4"/>
  <c r="B22"/>
  <c r="I21" i="1"/>
  <c r="I23"/>
</calcChain>
</file>

<file path=xl/sharedStrings.xml><?xml version="1.0" encoding="utf-8"?>
<sst xmlns="http://schemas.openxmlformats.org/spreadsheetml/2006/main" count="85" uniqueCount="78">
  <si>
    <t>udgiftsart</t>
  </si>
  <si>
    <t>beløb</t>
  </si>
  <si>
    <t>snerydning</t>
  </si>
  <si>
    <t>vejservice</t>
  </si>
  <si>
    <t>kasse</t>
  </si>
  <si>
    <t>indbetalinger</t>
  </si>
  <si>
    <t>generalforsamling, vejfest mv</t>
  </si>
  <si>
    <t>div</t>
  </si>
  <si>
    <t>kloak</t>
  </si>
  <si>
    <t>budgetterede udgifter 2011</t>
  </si>
  <si>
    <t>dato</t>
  </si>
  <si>
    <t>Jacobsmindevej vejlaug</t>
  </si>
  <si>
    <t>Regnskab 2010 og budget 2011</t>
  </si>
  <si>
    <t>Indtægter</t>
  </si>
  <si>
    <t>Vejbidrag</t>
  </si>
  <si>
    <t>Ekstraordinært vejbidrag</t>
  </si>
  <si>
    <t>Nybygger bidrag</t>
  </si>
  <si>
    <t>Renteindtægter</t>
  </si>
  <si>
    <t>Regnskab 2009</t>
  </si>
  <si>
    <t>Regnskab 2010</t>
  </si>
  <si>
    <t>Udgifter</t>
  </si>
  <si>
    <t>Snerydning</t>
  </si>
  <si>
    <t>Kloak</t>
  </si>
  <si>
    <t>Vejfejning og ukrudtsbekæmpels</t>
  </si>
  <si>
    <t>Vejfest, generalforsaml bestyrelse mm</t>
  </si>
  <si>
    <t>renovering af vej / vejbump</t>
  </si>
  <si>
    <t>Bankomkoostninger</t>
  </si>
  <si>
    <t>Indtægter i alt</t>
  </si>
  <si>
    <t>Udgifter i alt</t>
  </si>
  <si>
    <t>Aktiver</t>
  </si>
  <si>
    <t>Debitorer</t>
  </si>
  <si>
    <t>Aktiver i alt</t>
  </si>
  <si>
    <t>Passiver</t>
  </si>
  <si>
    <t>Egenkapital</t>
  </si>
  <si>
    <t>Kreditorer</t>
  </si>
  <si>
    <t>Passiver i alt</t>
  </si>
  <si>
    <t>Overskud / underskud</t>
  </si>
  <si>
    <t>Noter</t>
  </si>
  <si>
    <t>gebyrer</t>
  </si>
  <si>
    <t xml:space="preserve">Bank </t>
  </si>
  <si>
    <t>Hjemmeside og diverse</t>
  </si>
  <si>
    <t>Hjemmeside</t>
  </si>
  <si>
    <t>Regskab 2011</t>
  </si>
  <si>
    <t>Budget 2012</t>
  </si>
  <si>
    <t>Vejudgifter 2011</t>
  </si>
  <si>
    <t>Ukrudtsbekæmpelse</t>
  </si>
  <si>
    <t>26.1.</t>
  </si>
  <si>
    <t>5.1.</t>
  </si>
  <si>
    <t>1.3.</t>
  </si>
  <si>
    <t>Birger Kruuse</t>
  </si>
  <si>
    <t>16.5.</t>
  </si>
  <si>
    <t>10.6.</t>
  </si>
  <si>
    <t>Generalforsamling</t>
  </si>
  <si>
    <t>1.9.</t>
  </si>
  <si>
    <t>Vejfest</t>
  </si>
  <si>
    <t>21.11.</t>
  </si>
  <si>
    <t>1.12.</t>
  </si>
  <si>
    <t>Ekstraord. Gen.fors.</t>
  </si>
  <si>
    <t>Fordeling</t>
  </si>
  <si>
    <t>glatføre</t>
  </si>
  <si>
    <t>2 x gen.fors., vejfest</t>
  </si>
  <si>
    <t>Indb. Ord. Kont</t>
  </si>
  <si>
    <t xml:space="preserve">udgifter </t>
  </si>
  <si>
    <t>Bank ultimo</t>
  </si>
  <si>
    <t>Bank primo</t>
  </si>
  <si>
    <t>Indb. Restancer</t>
  </si>
  <si>
    <t>Indb. Vejbrønde</t>
  </si>
  <si>
    <t>Tilgodehavender ultimo</t>
  </si>
  <si>
    <t>budget 2012</t>
  </si>
  <si>
    <t>Skyldig brøndfaktura</t>
  </si>
  <si>
    <t>aktiver primo 2012</t>
  </si>
  <si>
    <t>aktiver ultimo 2012</t>
  </si>
  <si>
    <t>Budget i alt</t>
  </si>
  <si>
    <t>bankomkostninger</t>
  </si>
  <si>
    <t>Aktiver ultimo 2011</t>
  </si>
  <si>
    <t xml:space="preserve">Vedr regnsklabets afslutning 6/4 2012 var der i året 2012 betalt i alt kr 17.370 </t>
  </si>
  <si>
    <t>Snerydning/ glatføre 2012</t>
  </si>
  <si>
    <t xml:space="preserve">Budgetteret kassebeholdning ultimo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</si>
</sst>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0" fontId="3" fillId="0" borderId="0" xfId="0" applyFont="1" applyAlignment="1">
      <alignment horizontal="center" wrapText="1"/>
    </xf>
    <xf numFmtId="0" fontId="1" fillId="0" borderId="0" xfId="0" applyFont="1"/>
    <xf numFmtId="0" fontId="2" fillId="0" borderId="4" xfId="0" applyFont="1" applyBorder="1"/>
    <xf numFmtId="0" fontId="0" fillId="0" borderId="4" xfId="0" applyBorder="1"/>
    <xf numFmtId="0" fontId="1" fillId="0" borderId="4" xfId="0" applyFont="1" applyBorder="1"/>
    <xf numFmtId="0" fontId="0" fillId="0" borderId="2" xfId="0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 applyBorder="1"/>
    <xf numFmtId="3" fontId="0" fillId="0" borderId="4" xfId="0" applyNumberFormat="1" applyBorder="1"/>
    <xf numFmtId="0" fontId="0" fillId="0" borderId="0" xfId="0"/>
    <xf numFmtId="0" fontId="0" fillId="0" borderId="0" xfId="0"/>
    <xf numFmtId="0" fontId="0" fillId="0" borderId="1" xfId="0" applyBorder="1"/>
    <xf numFmtId="4" fontId="0" fillId="0" borderId="1" xfId="0" applyNumberFormat="1" applyBorder="1"/>
    <xf numFmtId="3" fontId="2" fillId="0" borderId="0" xfId="0" applyNumberFormat="1" applyFont="1"/>
    <xf numFmtId="3" fontId="2" fillId="0" borderId="2" xfId="0" applyNumberFormat="1" applyFont="1" applyBorder="1"/>
    <xf numFmtId="3" fontId="2" fillId="0" borderId="3" xfId="0" applyNumberFormat="1" applyFont="1" applyBorder="1"/>
    <xf numFmtId="0" fontId="0" fillId="0" borderId="4" xfId="0" applyBorder="1"/>
    <xf numFmtId="3" fontId="0" fillId="0" borderId="2" xfId="0" applyNumberFormat="1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 applyBorder="1"/>
    <xf numFmtId="3" fontId="0" fillId="0" borderId="4" xfId="0" applyNumberFormat="1" applyBorder="1"/>
    <xf numFmtId="3" fontId="0" fillId="0" borderId="0" xfId="0" applyNumberFormat="1"/>
    <xf numFmtId="0" fontId="0" fillId="2" borderId="1" xfId="0" applyFill="1" applyBorder="1"/>
    <xf numFmtId="0" fontId="1" fillId="0" borderId="1" xfId="0" applyFon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3" fillId="0" borderId="4" xfId="0" applyFont="1" applyBorder="1"/>
    <xf numFmtId="3" fontId="2" fillId="0" borderId="4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19" workbookViewId="0">
      <selection activeCell="A24" sqref="A24"/>
    </sheetView>
  </sheetViews>
  <sheetFormatPr defaultColWidth="10.140625" defaultRowHeight="18.75" customHeight="1"/>
  <cols>
    <col min="1" max="1" width="33.42578125" customWidth="1"/>
    <col min="2" max="2" width="10.7109375" style="24" customWidth="1"/>
    <col min="4" max="4" width="10" customWidth="1"/>
  </cols>
  <sheetData>
    <row r="1" spans="1:5" ht="18.75" customHeight="1">
      <c r="A1" s="44" t="s">
        <v>11</v>
      </c>
      <c r="B1" s="44"/>
      <c r="C1" s="44"/>
      <c r="D1" s="44"/>
      <c r="E1" s="44"/>
    </row>
    <row r="2" spans="1:5" ht="18.75" customHeight="1">
      <c r="A2" s="45" t="s">
        <v>12</v>
      </c>
      <c r="B2" s="45"/>
      <c r="C2" s="45"/>
      <c r="D2" s="45"/>
      <c r="E2" s="45"/>
    </row>
    <row r="3" spans="1:5" ht="18.75" customHeight="1">
      <c r="A3" s="8"/>
      <c r="B3" s="8"/>
      <c r="C3" s="8"/>
      <c r="D3" s="8"/>
      <c r="E3" s="8"/>
    </row>
    <row r="4" spans="1:5" ht="34.5" customHeight="1">
      <c r="A4" s="8"/>
      <c r="B4" s="14" t="s">
        <v>18</v>
      </c>
      <c r="C4" s="14" t="s">
        <v>19</v>
      </c>
      <c r="D4" s="14" t="s">
        <v>42</v>
      </c>
      <c r="E4" s="14" t="s">
        <v>43</v>
      </c>
    </row>
    <row r="5" spans="1:5" ht="18.75" customHeight="1">
      <c r="A5" s="7" t="s">
        <v>13</v>
      </c>
      <c r="B5" s="6"/>
      <c r="C5" s="6"/>
      <c r="D5" s="37"/>
      <c r="E5" s="6"/>
    </row>
    <row r="6" spans="1:5" ht="18.75" customHeight="1">
      <c r="A6" s="6" t="s">
        <v>14</v>
      </c>
      <c r="B6" s="9">
        <v>42000</v>
      </c>
      <c r="C6" s="9">
        <v>40500</v>
      </c>
      <c r="D6" s="37">
        <v>72500</v>
      </c>
      <c r="E6" s="28">
        <v>0</v>
      </c>
    </row>
    <row r="7" spans="1:5" ht="18.75" customHeight="1">
      <c r="A7" s="6" t="s">
        <v>15</v>
      </c>
      <c r="B7" s="9"/>
      <c r="C7" s="9"/>
      <c r="D7" s="37">
        <v>189000</v>
      </c>
      <c r="E7" s="28">
        <v>0</v>
      </c>
    </row>
    <row r="8" spans="1:5" ht="18.75" customHeight="1">
      <c r="A8" s="6" t="s">
        <v>16</v>
      </c>
      <c r="B8" s="9"/>
      <c r="C8" s="9"/>
      <c r="D8" s="37">
        <v>0</v>
      </c>
      <c r="E8" s="28">
        <v>0</v>
      </c>
    </row>
    <row r="9" spans="1:5" ht="18.75" customHeight="1">
      <c r="A9" s="10" t="s">
        <v>17</v>
      </c>
      <c r="B9" s="11">
        <v>20</v>
      </c>
      <c r="C9" s="11"/>
      <c r="D9" s="32">
        <v>0</v>
      </c>
      <c r="E9" s="29">
        <v>0</v>
      </c>
    </row>
    <row r="10" spans="1:5" ht="18.75" customHeight="1" thickBot="1">
      <c r="A10" s="12" t="s">
        <v>27</v>
      </c>
      <c r="B10" s="13">
        <f>SUM(B6:B9)</f>
        <v>42020</v>
      </c>
      <c r="C10" s="13">
        <f>SUM(C6:C9)</f>
        <v>40500</v>
      </c>
      <c r="D10" s="30">
        <f>SUM(D6:D9)</f>
        <v>261500</v>
      </c>
      <c r="E10" s="30">
        <v>0</v>
      </c>
    </row>
    <row r="11" spans="1:5" ht="18.75" customHeight="1">
      <c r="A11" s="6"/>
      <c r="B11" s="9"/>
      <c r="C11" s="9"/>
      <c r="D11" s="37"/>
      <c r="E11" s="28"/>
    </row>
    <row r="12" spans="1:5" ht="18.75" customHeight="1">
      <c r="A12" s="7" t="s">
        <v>20</v>
      </c>
      <c r="B12" s="9"/>
      <c r="C12" s="9"/>
      <c r="D12" s="37"/>
      <c r="E12" s="28"/>
    </row>
    <row r="13" spans="1:5" ht="18.75" customHeight="1">
      <c r="A13" s="6" t="s">
        <v>21</v>
      </c>
      <c r="B13" s="9">
        <v>18140</v>
      </c>
      <c r="C13" s="9">
        <v>57470</v>
      </c>
      <c r="D13" s="37">
        <v>50800</v>
      </c>
      <c r="E13" s="28">
        <v>25000</v>
      </c>
    </row>
    <row r="14" spans="1:5" ht="18.75" customHeight="1">
      <c r="A14" s="6" t="s">
        <v>23</v>
      </c>
      <c r="B14" s="9">
        <v>6757</v>
      </c>
      <c r="C14" s="9">
        <v>6608</v>
      </c>
      <c r="D14" s="37">
        <v>2587.5</v>
      </c>
      <c r="E14" s="28">
        <v>7500</v>
      </c>
    </row>
    <row r="15" spans="1:5" ht="18.75" customHeight="1">
      <c r="A15" s="6" t="s">
        <v>22</v>
      </c>
      <c r="B15" s="9"/>
      <c r="C15" s="9"/>
      <c r="D15" s="37">
        <v>139375</v>
      </c>
      <c r="E15" s="28">
        <v>0</v>
      </c>
    </row>
    <row r="16" spans="1:5" ht="18.75" customHeight="1">
      <c r="A16" s="6" t="s">
        <v>24</v>
      </c>
      <c r="B16" s="9">
        <v>3598</v>
      </c>
      <c r="C16" s="9">
        <v>2109</v>
      </c>
      <c r="D16" s="37">
        <f>'Kontoudtog og kladde'!C20</f>
        <v>2105.8000000000002</v>
      </c>
      <c r="E16" s="28">
        <v>5000</v>
      </c>
    </row>
    <row r="17" spans="1:5" ht="18.75" customHeight="1">
      <c r="A17" s="6" t="s">
        <v>25</v>
      </c>
      <c r="B17" s="9"/>
      <c r="C17" s="9"/>
      <c r="E17" s="28">
        <v>0</v>
      </c>
    </row>
    <row r="18" spans="1:5" ht="18.75" customHeight="1">
      <c r="A18" s="6" t="s">
        <v>26</v>
      </c>
      <c r="B18" s="9">
        <v>608</v>
      </c>
      <c r="C18" s="9">
        <v>444</v>
      </c>
      <c r="D18" s="37">
        <v>0</v>
      </c>
      <c r="E18" s="28">
        <v>500</v>
      </c>
    </row>
    <row r="19" spans="1:5" ht="18.75" customHeight="1">
      <c r="A19" s="10" t="s">
        <v>40</v>
      </c>
      <c r="B19" s="11">
        <v>544</v>
      </c>
      <c r="C19" s="11"/>
      <c r="D19" s="32">
        <v>154</v>
      </c>
      <c r="E19" s="29">
        <v>500</v>
      </c>
    </row>
    <row r="20" spans="1:5" ht="18.75" customHeight="1" thickBot="1">
      <c r="A20" s="12" t="s">
        <v>28</v>
      </c>
      <c r="B20" s="13">
        <f>SUM(B13:B19)</f>
        <v>29647</v>
      </c>
      <c r="C20" s="13">
        <f>SUM(C13:C19)</f>
        <v>66631</v>
      </c>
      <c r="D20" s="30">
        <f>SUM(D13:D19)</f>
        <v>195022.3</v>
      </c>
      <c r="E20" s="30">
        <v>38500</v>
      </c>
    </row>
    <row r="21" spans="1:5" ht="18.75" customHeight="1">
      <c r="A21" s="20"/>
      <c r="B21" s="21"/>
      <c r="C21" s="21"/>
      <c r="D21" s="37"/>
      <c r="E21" s="34"/>
    </row>
    <row r="22" spans="1:5" ht="18.75" customHeight="1">
      <c r="A22" s="22" t="s">
        <v>36</v>
      </c>
      <c r="B22" s="21">
        <f>B10-B20</f>
        <v>12373</v>
      </c>
      <c r="C22" s="21">
        <f>C10-C20</f>
        <v>-26131</v>
      </c>
      <c r="D22" s="34">
        <f>D10-D20</f>
        <v>66477.700000000012</v>
      </c>
      <c r="E22" s="34">
        <v>-38500</v>
      </c>
    </row>
    <row r="23" spans="1:5" s="25" customFormat="1" ht="18.75" customHeight="1">
      <c r="A23" s="35"/>
      <c r="B23" s="34"/>
      <c r="C23" s="34"/>
      <c r="D23" s="34"/>
      <c r="E23" s="34"/>
    </row>
    <row r="24" spans="1:5" s="25" customFormat="1" ht="18.75" customHeight="1" thickBot="1">
      <c r="A24" s="42" t="s">
        <v>77</v>
      </c>
      <c r="B24" s="43"/>
      <c r="C24" s="43"/>
      <c r="D24" s="43"/>
      <c r="E24" s="43">
        <f>D32-E20</f>
        <v>80877</v>
      </c>
    </row>
    <row r="25" spans="1:5" ht="18.75" customHeight="1">
      <c r="A25" s="6"/>
      <c r="B25" s="9"/>
      <c r="C25" s="9"/>
      <c r="D25" s="37"/>
      <c r="E25" s="28"/>
    </row>
    <row r="26" spans="1:5" ht="18.75" customHeight="1">
      <c r="A26" s="7" t="s">
        <v>29</v>
      </c>
      <c r="B26" s="9"/>
      <c r="C26" s="9"/>
      <c r="D26" s="37"/>
      <c r="E26" s="28"/>
    </row>
    <row r="27" spans="1:5" ht="18.75" customHeight="1">
      <c r="A27" s="6" t="s">
        <v>39</v>
      </c>
      <c r="B27" s="9">
        <v>61991</v>
      </c>
      <c r="C27" s="9">
        <v>35899</v>
      </c>
      <c r="D27" s="37">
        <f>'Kontoudtog og kladde'!F18</f>
        <v>244751.57</v>
      </c>
      <c r="E27" s="28"/>
    </row>
    <row r="28" spans="1:5" ht="18.75" customHeight="1">
      <c r="A28" s="33" t="s">
        <v>30</v>
      </c>
      <c r="B28" s="40"/>
      <c r="C28" s="40">
        <v>3000</v>
      </c>
      <c r="D28" s="40">
        <v>14000</v>
      </c>
      <c r="E28" s="40"/>
    </row>
    <row r="29" spans="1:5" ht="18.75" customHeight="1" thickBot="1">
      <c r="A29" s="16" t="s">
        <v>31</v>
      </c>
      <c r="B29" s="23">
        <f>SUM(B27:B28)</f>
        <v>61991</v>
      </c>
      <c r="C29" s="23">
        <f>SUM(C27:C28)</f>
        <v>38899</v>
      </c>
      <c r="D29" s="36">
        <f>SUM(D27:D28)</f>
        <v>258751.57</v>
      </c>
      <c r="E29" s="36">
        <f>SUM(E27:E28)</f>
        <v>0</v>
      </c>
    </row>
    <row r="30" spans="1:5" ht="18.75" customHeight="1">
      <c r="B30"/>
      <c r="D30" s="37"/>
    </row>
    <row r="31" spans="1:5" ht="18.75" customHeight="1">
      <c r="A31" s="15" t="s">
        <v>32</v>
      </c>
      <c r="B31"/>
      <c r="D31" s="37"/>
    </row>
    <row r="32" spans="1:5" ht="18.75" customHeight="1">
      <c r="A32" s="6" t="s">
        <v>33</v>
      </c>
      <c r="B32">
        <v>55803</v>
      </c>
      <c r="C32">
        <v>38899</v>
      </c>
      <c r="D32" s="37">
        <f>D34-D33</f>
        <v>119377</v>
      </c>
    </row>
    <row r="33" spans="1:5" ht="18.75" customHeight="1">
      <c r="A33" s="10" t="s">
        <v>34</v>
      </c>
      <c r="B33" s="19">
        <v>6188</v>
      </c>
      <c r="C33" s="19">
        <v>0</v>
      </c>
      <c r="D33" s="32">
        <v>139375</v>
      </c>
      <c r="E33" s="19"/>
    </row>
    <row r="34" spans="1:5" ht="18.75" customHeight="1" thickBot="1">
      <c r="A34" s="18" t="s">
        <v>35</v>
      </c>
      <c r="B34" s="17">
        <f>SUM(B32:B33)</f>
        <v>61991</v>
      </c>
      <c r="C34" s="17">
        <f>SUM(C32:C33)</f>
        <v>38899</v>
      </c>
      <c r="D34" s="36">
        <v>258752</v>
      </c>
      <c r="E34" s="31">
        <f>SUM(E32:E33)</f>
        <v>0</v>
      </c>
    </row>
    <row r="35" spans="1:5" ht="18.75" customHeight="1">
      <c r="D35" s="37"/>
    </row>
    <row r="36" spans="1:5" ht="18.75" customHeight="1">
      <c r="A36" s="15" t="s">
        <v>37</v>
      </c>
      <c r="B36" s="15"/>
    </row>
    <row r="37" spans="1:5" ht="18.75" customHeight="1">
      <c r="A37" s="41" t="s">
        <v>76</v>
      </c>
      <c r="B37" s="48" t="s">
        <v>75</v>
      </c>
      <c r="C37" s="48"/>
      <c r="D37" s="48"/>
      <c r="E37" s="48"/>
    </row>
    <row r="38" spans="1:5" ht="18.75" customHeight="1">
      <c r="A38" s="41"/>
      <c r="B38" s="48"/>
      <c r="C38" s="48"/>
      <c r="D38" s="48"/>
      <c r="E38" s="48"/>
    </row>
    <row r="39" spans="1:5" ht="21" customHeight="1">
      <c r="C39" s="46"/>
      <c r="D39" s="46"/>
      <c r="E39" s="46"/>
    </row>
    <row r="40" spans="1:5" ht="18.75" customHeight="1">
      <c r="C40" s="47"/>
      <c r="D40" s="47"/>
      <c r="E40" s="47"/>
    </row>
    <row r="41" spans="1:5" ht="12" customHeight="1">
      <c r="C41" s="47"/>
      <c r="D41" s="47"/>
      <c r="E41" s="47"/>
    </row>
  </sheetData>
  <mergeCells count="5">
    <mergeCell ref="A1:E1"/>
    <mergeCell ref="A2:E2"/>
    <mergeCell ref="C39:E39"/>
    <mergeCell ref="C40:E41"/>
    <mergeCell ref="B37:E38"/>
  </mergeCells>
  <pageMargins left="1.29" right="0.7" top="0.75" bottom="0.3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106" zoomScaleNormal="106" workbookViewId="0">
      <selection activeCell="C27" sqref="C27"/>
    </sheetView>
  </sheetViews>
  <sheetFormatPr defaultRowHeight="15"/>
  <cols>
    <col min="1" max="1" width="6.5703125" customWidth="1"/>
    <col min="2" max="2" width="19.5703125" customWidth="1"/>
    <col min="3" max="3" width="10.140625" style="1" bestFit="1" customWidth="1"/>
    <col min="4" max="4" width="7.140625" customWidth="1"/>
    <col min="5" max="5" width="22.7109375" bestFit="1" customWidth="1"/>
    <col min="6" max="6" width="14.42578125" customWidth="1"/>
    <col min="7" max="7" width="2.85546875" customWidth="1"/>
    <col min="8" max="8" width="28.85546875" customWidth="1"/>
    <col min="9" max="9" width="12.140625" customWidth="1"/>
  </cols>
  <sheetData>
    <row r="1" spans="1:9">
      <c r="A1" s="49" t="s">
        <v>44</v>
      </c>
      <c r="B1" s="50"/>
      <c r="C1" s="3"/>
      <c r="D1" s="2"/>
      <c r="E1" s="2"/>
      <c r="F1" s="2" t="s">
        <v>4</v>
      </c>
      <c r="G1" s="2"/>
      <c r="H1" s="38" t="s">
        <v>68</v>
      </c>
      <c r="I1" s="2"/>
    </row>
    <row r="2" spans="1:9">
      <c r="A2" s="2" t="s">
        <v>10</v>
      </c>
      <c r="B2" s="2" t="s">
        <v>0</v>
      </c>
      <c r="C2" s="3" t="s">
        <v>1</v>
      </c>
      <c r="D2" s="2"/>
      <c r="E2" s="2" t="s">
        <v>64</v>
      </c>
      <c r="F2" s="3">
        <v>35898.620000000003</v>
      </c>
      <c r="G2" s="2"/>
      <c r="H2" s="2" t="s">
        <v>0</v>
      </c>
      <c r="I2" s="2"/>
    </row>
    <row r="3" spans="1:9">
      <c r="A3" s="2"/>
      <c r="B3" s="2"/>
      <c r="C3" s="3"/>
      <c r="D3" s="2"/>
      <c r="E3" s="2"/>
      <c r="F3" s="3"/>
      <c r="G3" s="2"/>
      <c r="H3" s="2"/>
      <c r="I3" s="2"/>
    </row>
    <row r="4" spans="1:9">
      <c r="A4" s="2" t="s">
        <v>47</v>
      </c>
      <c r="B4" s="2" t="s">
        <v>45</v>
      </c>
      <c r="C4" s="3">
        <v>2587.5</v>
      </c>
      <c r="D4" s="4">
        <v>2011</v>
      </c>
      <c r="E4" s="2" t="s">
        <v>61</v>
      </c>
      <c r="F4" s="3">
        <v>72500</v>
      </c>
      <c r="G4" s="2"/>
      <c r="H4" s="2" t="s">
        <v>2</v>
      </c>
      <c r="I4" s="3">
        <v>25000</v>
      </c>
    </row>
    <row r="5" spans="1:9">
      <c r="A5" s="2" t="s">
        <v>46</v>
      </c>
      <c r="B5" s="2" t="s">
        <v>41</v>
      </c>
      <c r="C5" s="3">
        <v>153.75</v>
      </c>
      <c r="D5" s="4">
        <v>2011</v>
      </c>
      <c r="E5" s="2" t="s">
        <v>66</v>
      </c>
      <c r="F5" s="3">
        <v>189000</v>
      </c>
      <c r="G5" s="2"/>
      <c r="H5" s="2" t="s">
        <v>3</v>
      </c>
      <c r="I5" s="3">
        <v>7500</v>
      </c>
    </row>
    <row r="6" spans="1:9">
      <c r="A6" s="2" t="s">
        <v>48</v>
      </c>
      <c r="B6" s="2" t="s">
        <v>49</v>
      </c>
      <c r="C6" s="3">
        <v>45720</v>
      </c>
      <c r="D6" s="4">
        <v>2011</v>
      </c>
      <c r="E6" s="2" t="s">
        <v>65</v>
      </c>
      <c r="F6" s="3">
        <v>3000</v>
      </c>
      <c r="G6" s="2"/>
      <c r="H6" s="2" t="s">
        <v>8</v>
      </c>
      <c r="I6" s="3">
        <v>0</v>
      </c>
    </row>
    <row r="7" spans="1:9">
      <c r="A7" s="2" t="s">
        <v>50</v>
      </c>
      <c r="B7" s="2" t="s">
        <v>49</v>
      </c>
      <c r="C7" s="3">
        <v>5080</v>
      </c>
      <c r="D7" s="4"/>
      <c r="E7" s="2"/>
      <c r="F7" s="3"/>
      <c r="G7" s="2"/>
      <c r="H7" s="2" t="s">
        <v>6</v>
      </c>
      <c r="I7" s="3">
        <v>5000</v>
      </c>
    </row>
    <row r="8" spans="1:9">
      <c r="A8" s="2" t="s">
        <v>51</v>
      </c>
      <c r="B8" s="2" t="s">
        <v>52</v>
      </c>
      <c r="C8" s="3">
        <v>387.3</v>
      </c>
      <c r="D8" s="4"/>
      <c r="E8" s="2"/>
      <c r="F8" s="3"/>
      <c r="G8" s="2"/>
      <c r="H8" s="2" t="s">
        <v>7</v>
      </c>
      <c r="I8" s="3">
        <v>500</v>
      </c>
    </row>
    <row r="9" spans="1:9">
      <c r="A9" s="2" t="s">
        <v>53</v>
      </c>
      <c r="B9" s="2" t="s">
        <v>54</v>
      </c>
      <c r="C9" s="3">
        <v>515.25</v>
      </c>
      <c r="D9" s="4"/>
      <c r="E9" s="2"/>
      <c r="F9" s="3"/>
      <c r="G9" s="2"/>
      <c r="H9" s="2" t="s">
        <v>73</v>
      </c>
      <c r="I9" s="3">
        <v>500</v>
      </c>
    </row>
    <row r="10" spans="1:9">
      <c r="A10" s="2" t="s">
        <v>53</v>
      </c>
      <c r="B10" s="2" t="s">
        <v>54</v>
      </c>
      <c r="C10" s="3">
        <v>469.25</v>
      </c>
      <c r="D10" s="4"/>
      <c r="E10" s="2"/>
      <c r="F10" s="3"/>
      <c r="G10" s="2"/>
      <c r="H10" s="2"/>
      <c r="I10" s="2"/>
    </row>
    <row r="11" spans="1:9">
      <c r="A11" s="2" t="s">
        <v>55</v>
      </c>
      <c r="B11" s="2" t="s">
        <v>54</v>
      </c>
      <c r="C11" s="3">
        <v>314</v>
      </c>
      <c r="D11" s="4"/>
      <c r="E11" s="2"/>
      <c r="F11" s="3"/>
      <c r="G11" s="2"/>
      <c r="H11" s="2"/>
      <c r="I11" s="3"/>
    </row>
    <row r="12" spans="1:9">
      <c r="A12" s="2" t="s">
        <v>56</v>
      </c>
      <c r="B12" s="2" t="s">
        <v>57</v>
      </c>
      <c r="C12" s="3">
        <v>420</v>
      </c>
      <c r="D12" s="4"/>
      <c r="E12" s="2"/>
      <c r="F12" s="3"/>
      <c r="G12" s="2"/>
      <c r="H12" s="2"/>
      <c r="I12" s="2"/>
    </row>
    <row r="13" spans="1:9">
      <c r="A13" s="2"/>
      <c r="B13" s="2"/>
      <c r="C13" s="3"/>
      <c r="D13" s="4"/>
      <c r="E13" s="2"/>
      <c r="F13" s="3"/>
      <c r="G13" s="2"/>
      <c r="H13" s="2"/>
      <c r="I13" s="3"/>
    </row>
    <row r="14" spans="1:9">
      <c r="A14" s="2"/>
      <c r="B14" s="2"/>
      <c r="C14" s="3"/>
      <c r="D14" s="2"/>
      <c r="E14" s="2"/>
      <c r="F14" s="3"/>
      <c r="G14" s="2"/>
      <c r="H14" s="2"/>
      <c r="I14" s="3"/>
    </row>
    <row r="15" spans="1:9">
      <c r="A15" s="2"/>
      <c r="B15" s="2"/>
      <c r="C15" s="3">
        <f>SUM(C4:C14)</f>
        <v>55647.05</v>
      </c>
      <c r="D15" s="2"/>
      <c r="E15" s="2" t="s">
        <v>62</v>
      </c>
      <c r="F15" s="3">
        <f>-C15</f>
        <v>-55647.05</v>
      </c>
      <c r="G15" s="2"/>
      <c r="H15" s="2" t="s">
        <v>72</v>
      </c>
      <c r="I15" s="3">
        <f>SUM(I4:I14)</f>
        <v>38500</v>
      </c>
    </row>
    <row r="16" spans="1:9" s="25" customFormat="1">
      <c r="A16" s="26"/>
      <c r="B16" s="26"/>
      <c r="C16" s="27"/>
      <c r="D16" s="26"/>
      <c r="E16" s="26"/>
      <c r="F16" s="27"/>
      <c r="G16" s="26"/>
      <c r="H16" s="26"/>
      <c r="I16" s="27"/>
    </row>
    <row r="17" spans="1:9">
      <c r="A17" s="2"/>
      <c r="B17" s="39" t="s">
        <v>58</v>
      </c>
      <c r="C17" s="3"/>
      <c r="D17" s="2"/>
      <c r="E17" s="2"/>
      <c r="F17" s="3"/>
      <c r="G17" s="2"/>
      <c r="H17" s="2"/>
      <c r="I17" s="2"/>
    </row>
    <row r="18" spans="1:9">
      <c r="A18" s="2"/>
      <c r="B18" s="2" t="s">
        <v>59</v>
      </c>
      <c r="C18" s="3">
        <f>C6+C7</f>
        <v>50800</v>
      </c>
      <c r="D18" s="2"/>
      <c r="E18" s="2" t="s">
        <v>63</v>
      </c>
      <c r="F18" s="3">
        <f>SUM(F2:F17)</f>
        <v>244751.57</v>
      </c>
      <c r="G18" s="2"/>
      <c r="H18" s="2"/>
      <c r="I18" s="5"/>
    </row>
    <row r="19" spans="1:9">
      <c r="A19" s="2"/>
      <c r="B19" s="2" t="s">
        <v>38</v>
      </c>
      <c r="C19" s="3">
        <v>0</v>
      </c>
      <c r="D19" s="2"/>
      <c r="E19" s="2"/>
      <c r="F19" s="3"/>
      <c r="G19" s="2"/>
      <c r="H19" s="2"/>
      <c r="I19" s="2"/>
    </row>
    <row r="20" spans="1:9">
      <c r="A20" s="2"/>
      <c r="B20" s="2" t="s">
        <v>60</v>
      </c>
      <c r="C20" s="1">
        <f>C8+C9+C10+C11+C12</f>
        <v>2105.8000000000002</v>
      </c>
      <c r="D20" s="2"/>
      <c r="E20" s="2" t="s">
        <v>67</v>
      </c>
      <c r="F20" s="3">
        <v>14000</v>
      </c>
      <c r="G20" s="2"/>
      <c r="H20" s="2" t="s">
        <v>70</v>
      </c>
      <c r="I20" s="3">
        <f>F23</f>
        <v>119376.57</v>
      </c>
    </row>
    <row r="21" spans="1:9">
      <c r="A21" s="2"/>
      <c r="B21" s="2" t="s">
        <v>3</v>
      </c>
      <c r="C21" s="3">
        <f>C4</f>
        <v>2587.5</v>
      </c>
      <c r="D21" s="2"/>
      <c r="E21" s="2" t="s">
        <v>69</v>
      </c>
      <c r="F21" s="3">
        <v>-139375</v>
      </c>
      <c r="G21" s="2"/>
      <c r="H21" s="2" t="s">
        <v>9</v>
      </c>
      <c r="I21" s="3">
        <f>-I15</f>
        <v>-38500</v>
      </c>
    </row>
    <row r="22" spans="1:9">
      <c r="A22" s="2"/>
      <c r="B22" s="2" t="s">
        <v>41</v>
      </c>
      <c r="C22" s="3">
        <f>C5</f>
        <v>153.75</v>
      </c>
      <c r="D22" s="2"/>
      <c r="E22" s="26"/>
      <c r="F22" s="26"/>
      <c r="G22" s="2"/>
      <c r="H22" s="2" t="s">
        <v>5</v>
      </c>
      <c r="I22" s="3">
        <v>0</v>
      </c>
    </row>
    <row r="23" spans="1:9">
      <c r="A23" s="2"/>
      <c r="B23" s="2"/>
      <c r="C23" s="3">
        <f>SUM(C18:C22)</f>
        <v>55647.05</v>
      </c>
      <c r="D23" s="2"/>
      <c r="E23" s="26" t="s">
        <v>74</v>
      </c>
      <c r="F23" s="27">
        <f>SUM(F18:F22)</f>
        <v>119376.57</v>
      </c>
      <c r="G23" s="2"/>
      <c r="H23" s="2" t="s">
        <v>71</v>
      </c>
      <c r="I23" s="3">
        <f>SUM(I20:I22)</f>
        <v>80876.570000000007</v>
      </c>
    </row>
    <row r="24" spans="1:9">
      <c r="A24" s="2"/>
      <c r="B24" s="2"/>
      <c r="C24" s="3"/>
      <c r="D24" s="2"/>
      <c r="E24" s="2"/>
      <c r="F24" s="3"/>
      <c r="G24" s="2"/>
      <c r="H24" s="26"/>
      <c r="I24" s="26"/>
    </row>
    <row r="25" spans="1:9">
      <c r="F25" s="1"/>
    </row>
    <row r="26" spans="1:9">
      <c r="F26" s="1"/>
    </row>
    <row r="27" spans="1:9">
      <c r="F27" s="1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 2009-11 - budget 2012</vt:lpstr>
      <vt:lpstr>Kontoudtog og kladde</vt:lpstr>
    </vt:vector>
  </TitlesOfParts>
  <Company>SAMF-IT, Københavns Universitet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okochr</dc:creator>
  <cp:lastModifiedBy>HJK</cp:lastModifiedBy>
  <cp:lastPrinted>2012-04-06T08:26:56Z</cp:lastPrinted>
  <dcterms:created xsi:type="dcterms:W3CDTF">2011-03-17T19:26:48Z</dcterms:created>
  <dcterms:modified xsi:type="dcterms:W3CDTF">2013-03-19T19:49:56Z</dcterms:modified>
</cp:coreProperties>
</file>